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Sheet1!$E$11</definedName>
  </definedNames>
  <calcPr calcId="124519"/>
</workbook>
</file>

<file path=xl/calcChain.xml><?xml version="1.0" encoding="utf-8"?>
<calcChain xmlns="http://schemas.openxmlformats.org/spreadsheetml/2006/main">
  <c r="E65" i="1"/>
  <c r="F65" s="1"/>
  <c r="G65" s="1"/>
  <c r="H65" s="1"/>
  <c r="I65" s="1"/>
  <c r="E66"/>
  <c r="F66" s="1"/>
  <c r="G66" s="1"/>
  <c r="H66" s="1"/>
  <c r="I66" s="1"/>
  <c r="E67"/>
  <c r="F67" s="1"/>
  <c r="G67" s="1"/>
  <c r="H67" s="1"/>
  <c r="I67" s="1"/>
  <c r="E68"/>
  <c r="F68" s="1"/>
  <c r="G68" s="1"/>
  <c r="H68" s="1"/>
  <c r="I68" s="1"/>
  <c r="E69"/>
  <c r="F69" s="1"/>
  <c r="G69" s="1"/>
  <c r="H69" s="1"/>
  <c r="I69" s="1"/>
  <c r="E70"/>
  <c r="F70" s="1"/>
  <c r="G70" s="1"/>
  <c r="H70" s="1"/>
  <c r="I70" s="1"/>
  <c r="E71"/>
  <c r="F71" s="1"/>
  <c r="G71" s="1"/>
  <c r="H71" s="1"/>
  <c r="I71" s="1"/>
  <c r="E64"/>
  <c r="F64" s="1"/>
  <c r="G64" s="1"/>
  <c r="H64" s="1"/>
  <c r="I64" s="1"/>
  <c r="E54"/>
  <c r="F54"/>
  <c r="G54" s="1"/>
  <c r="H54" s="1"/>
  <c r="I54" s="1"/>
  <c r="E55"/>
  <c r="F55"/>
  <c r="G55" s="1"/>
  <c r="H55" s="1"/>
  <c r="I55" s="1"/>
  <c r="E56"/>
  <c r="F56"/>
  <c r="G56" s="1"/>
  <c r="H56" s="1"/>
  <c r="I56" s="1"/>
  <c r="E57"/>
  <c r="F57"/>
  <c r="G57" s="1"/>
  <c r="H57" s="1"/>
  <c r="I57" s="1"/>
  <c r="E58"/>
  <c r="F58"/>
  <c r="G58" s="1"/>
  <c r="H58" s="1"/>
  <c r="I58" s="1"/>
  <c r="E59"/>
  <c r="F59"/>
  <c r="G59" s="1"/>
  <c r="H59" s="1"/>
  <c r="I59" s="1"/>
  <c r="E60"/>
  <c r="F60"/>
  <c r="G60" s="1"/>
  <c r="H60" s="1"/>
  <c r="I60" s="1"/>
  <c r="E61"/>
  <c r="F61"/>
  <c r="G61" s="1"/>
  <c r="H61" s="1"/>
  <c r="I61" s="1"/>
  <c r="E62"/>
  <c r="F62"/>
  <c r="G62" s="1"/>
  <c r="H62" s="1"/>
  <c r="I62" s="1"/>
  <c r="E63"/>
  <c r="F63"/>
  <c r="G63" s="1"/>
  <c r="H63" s="1"/>
  <c r="I63" s="1"/>
  <c r="G32"/>
  <c r="G31"/>
  <c r="G30"/>
  <c r="G29"/>
  <c r="G28"/>
  <c r="G27"/>
  <c r="G26"/>
  <c r="G25"/>
  <c r="G24"/>
  <c r="G23"/>
  <c r="G22"/>
  <c r="G20"/>
  <c r="G19"/>
  <c r="G16"/>
  <c r="G15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14"/>
  <c r="E53"/>
  <c r="F53" l="1"/>
  <c r="G53" s="1"/>
  <c r="H53" s="1"/>
  <c r="I53" s="1"/>
  <c r="I91"/>
  <c r="I94"/>
</calcChain>
</file>

<file path=xl/sharedStrings.xml><?xml version="1.0" encoding="utf-8"?>
<sst xmlns="http://schemas.openxmlformats.org/spreadsheetml/2006/main" count="187" uniqueCount="138">
  <si>
    <t>ընդհանուր</t>
  </si>
  <si>
    <t>Գնման առարկայի</t>
  </si>
  <si>
    <t>Անվանումը</t>
  </si>
  <si>
    <t>Չափման միավորը</t>
  </si>
  <si>
    <t>Քանակը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</si>
  <si>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</si>
  <si>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</si>
  <si>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</si>
  <si>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</si>
  <si>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</si>
  <si>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</si>
  <si>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</si>
  <si>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</si>
  <si>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</si>
  <si>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</si>
  <si>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</si>
  <si>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</si>
  <si>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</si>
  <si>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</si>
  <si>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</si>
  <si>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</si>
  <si>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</si>
  <si>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</si>
  <si>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</si>
  <si>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</si>
  <si>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</si>
  <si>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</si>
  <si>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</si>
  <si>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</si>
  <si>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</si>
  <si>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</si>
  <si>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</si>
  <si>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</si>
  <si>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</si>
  <si>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</si>
  <si>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</si>
  <si>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</si>
  <si>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</si>
  <si>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</si>
  <si>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</si>
  <si>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</si>
  <si>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</si>
  <si>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</si>
  <si>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</si>
  <si>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</si>
  <si>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</si>
  <si>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</si>
  <si>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</si>
  <si>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</si>
  <si>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</si>
  <si>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</si>
  <si>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</si>
  <si>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</si>
  <si>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</si>
  <si>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</si>
  <si>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</si>
  <si>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</si>
  <si>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</si>
  <si>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</si>
  <si>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</si>
  <si>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</si>
  <si>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</si>
  <si>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</si>
  <si>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</si>
  <si>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</si>
  <si>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</si>
  <si>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</si>
  <si>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</si>
  <si>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</si>
  <si>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</si>
  <si>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</si>
  <si>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</si>
  <si>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</si>
  <si>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</si>
  <si>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</si>
  <si>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</si>
  <si>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Պատվիրատու`  ՀՀ ԿԱ ոստիկանության զորքեր</t>
  </si>
  <si>
    <t>Արսեն Մնացականյան</t>
  </si>
  <si>
    <t>ՀՎՀՀ / Անձնագրի համարը և սերիան</t>
  </si>
  <si>
    <t>25.12.2014թ.</t>
  </si>
  <si>
    <t>&lt;&lt;Գնումների մասին&gt;&gt; ՀՀ օրենքի 17-րդ հոդվածի 4-րդ կետ</t>
  </si>
  <si>
    <t>010 37-03-19</t>
  </si>
  <si>
    <t>POLICEVP-GNUMNER@rambler.ru</t>
  </si>
  <si>
    <t>Նախահաշվային գինը մեկ միավորի համար</t>
  </si>
  <si>
    <t>հատ</t>
  </si>
  <si>
    <t>Օ5</t>
  </si>
  <si>
    <t>Ծրագիր` 03.01.01.05</t>
  </si>
  <si>
    <t xml:space="preserve"> «Խաչարամ Կոնսերվատորիա» ՍՊԸ</t>
  </si>
  <si>
    <t>«Ըդվանս Փառա» ՍՊԸ</t>
  </si>
  <si>
    <t>ՊԸ ԸՆԹԱՑԱԿԱՐԳՈՎ ԿՆՔՎԱԾ ՊԱՅՄԱՆԱԳՐԻ ՄԱՍԻՆ</t>
  </si>
  <si>
    <t xml:space="preserve"> ՊԸ ԸՆԹԱՑԱԿԱՐԳԻ ԾԱԾԿԱԳԻՐԸ՝ ՀՀ ԿԱ ՈԶ ՊԸԾՁԲ-2014/ՆՁԾ/29</t>
  </si>
  <si>
    <t>Պատվիրատուն` ՀՀ ԿԱ ոստիկանության զորքեր, որը գտնվում է Դավիթաշեն 4-րդ թաղամաս հասցեում, ստորև ներկայացնում է ՀՀ ԿԱ ՈԶ ՊԸԾՁԲ-2014/ՆՁԾ/29 ծածկագրով հայտարարված ՊԸ ընթացակարգի արդյունքում կնքված պայմանագրի /երի/ մասին տեղեկատվությունը։</t>
  </si>
  <si>
    <t>10.07.2014թ.</t>
  </si>
  <si>
    <t>ՀՀ ԿԱ ՈԶ ՊԸԾՁԲ-2014/ՆՁԾ/29</t>
  </si>
  <si>
    <t xml:space="preserve"> </t>
  </si>
  <si>
    <t>«Խաչարամ Կոնսերվատորիա» ՍՊԸ</t>
  </si>
  <si>
    <t xml:space="preserve">«Ըդվանս Փառա» ՍՊԸ </t>
  </si>
  <si>
    <t>Ք.Երևան, Զ. Քանաքեռցու 50                  
Հեռ010-28-66-47</t>
  </si>
  <si>
    <t>khacharamllc@gmail.com</t>
  </si>
  <si>
    <t xml:space="preserve">Ք.Երևան, Նար-Դոս 2  
Հեռ.055-33-66-02                </t>
  </si>
  <si>
    <t>shushi@yandex.ru</t>
  </si>
  <si>
    <t>1570014566960100</t>
  </si>
  <si>
    <t>24100307971200</t>
  </si>
  <si>
    <t>Օռակալից տառեր</t>
  </si>
  <si>
    <t>Գրատախտակի պատրաստում և տեղադրում</t>
  </si>
  <si>
    <t>Ցուցանակների պատրաստում 
և տեղադրում</t>
  </si>
  <si>
    <t>Բանեռի պատրաստում և 
տեղադրում</t>
  </si>
  <si>
    <t>Բանեռի պատրաստում և
 տեղադրում</t>
  </si>
  <si>
    <t xml:space="preserve">ՀՀ  զինանշանը </t>
  </si>
  <si>
    <t xml:space="preserve">ՀՀ դրոշը </t>
  </si>
  <si>
    <t xml:space="preserve">ՀՀ հիմնը </t>
  </si>
  <si>
    <t>Ցուցանակների պատրաստում
 և տեղադրում</t>
  </si>
  <si>
    <t>Չափսերը՝ 1200x1500մմ</t>
  </si>
  <si>
    <t xml:space="preserve">Կարմիր օրգապակուց,
 Չափսերը՝ 100x70մմ, վրան ոսկեգույն թվերով
</t>
  </si>
  <si>
    <t xml:space="preserve">Կարմիր օրգապակուց, շրջանակով վրան գրված լինի 1. &lt;&lt;1032 ԶՈՐԱՄԱՍԻ ՇՏԱԲ&gt;&gt;
2. ՀՀ ՈԶ զինանշան
Չափսերը՝ 600x400մմ
</t>
  </si>
  <si>
    <t xml:space="preserve">Բաց շագանակագույն օրգապակուց 
Չափսերը՝ 1650x1100մմ, վրան ապակուց 10 գրպանիկներով,
վերևում գրված լինի &lt;&lt;ՀԱԿ-Ի ՀԵՐԹԱՊԱՀԻ ՓԱՍՏԱԹՂԹԵՐ&gt;&gt; 
</t>
  </si>
  <si>
    <t xml:space="preserve">Ոսկեգույն և կարմիր, չափսերը՝ 110մմ,կիսակլոր շարվածքով 
&lt;&lt;ՕՊԵՐԱՏԻՎ ՀԵՐԹԱՊԱՀ&gt;&gt;, &lt;&lt;ԶՈՐԱՄԱՍԻ ՀԵՐԹԱՊԱՀ&gt;&gt;, &lt;&lt;ԳՐԱԴԱՐԱՆ&gt;&gt;, &lt;&lt;ԶՈՐԱՆՈՑ&gt;&gt;, &lt;&lt;ԿԱՊԻ ՀԱՆԳՈՒՅՑ&gt;&gt;
</t>
  </si>
  <si>
    <t xml:space="preserve">Բաց շագանակագույն օրգապակուց,չափսերը՝1100x900մմ,
Վրան տարբեր գույներով տառեր և գծեր 
</t>
  </si>
  <si>
    <t>Բանեռ,վրան 100 հատ  շենքերով 
ձևավորած, չափսերը՝ 3000x4000մմ</t>
  </si>
  <si>
    <t>Հատուկ միջոցների նկարներով  ինքնակպչուն
 թաղանթով չափսերը՝ 600x800մմ</t>
  </si>
  <si>
    <t>Ինքնակպչուն թաղանթով, չափսերը՝ 
1000x2000մմ</t>
  </si>
  <si>
    <t xml:space="preserve">Ոսկեգույն-հայելային ապակուց, չափսերը՝ 400x600մմ՝
1.&lt;&lt;1032 ԶՈՐԱՄԱՍԻ ՀՍԿԻՉ_ԱՆՑԱԳՐԱՅԻՆ ԿԵՏ&gt;&gt;
2.&lt;&lt;ՀՀ ՈՍՏԻԿԱՆՈՒԹՅԱՆ ԶՈՐՔԵՐԻ ՀՐԱՄԱՆԱՏԱՐՈՒԹՅՈՒՆ
3.&lt;&lt;ՀՀ ՈԶ զինզնշանը&gt;&gt;
</t>
  </si>
  <si>
    <t xml:space="preserve">Բանեռի տպագրում </t>
  </si>
  <si>
    <t>Փաստատախտակի պատրաստում
 և տեղադրում</t>
  </si>
  <si>
    <t xml:space="preserve">Երևան քաղաքի հատակագծի 
պատրաստում: </t>
  </si>
  <si>
    <t>Պաստառների պատրաստում 
և տեղադրում</t>
  </si>
  <si>
    <t>ցուցանակների պատրաստում
 և տեղադրում</t>
  </si>
  <si>
    <t xml:space="preserve">ՀՀ ոստիկանության զորքերի 
զինանշանը </t>
  </si>
  <si>
    <t>Բանեռի պատրաստում 
և տեղադրում</t>
  </si>
  <si>
    <r>
      <t xml:space="preserve">Պարզ ապակուց,ԱԲՍ-ից լազեռով գրավիռովկա, նիկելի ձգաններով, </t>
    </r>
    <r>
      <rPr>
        <sz val="10"/>
        <color theme="1"/>
        <rFont val="GHEA Grapalat"/>
        <family val="3"/>
      </rPr>
      <t xml:space="preserve"> չափսերը՝ 1100x900մմ</t>
    </r>
  </si>
  <si>
    <t>Օռգապակուց, պարզ ապակու վրա,
 չափսերը՝ 1100x900մմ</t>
  </si>
  <si>
    <t>Պարզ ապակու վրա գրված սև տառերով,
ապակու ետևից ՈԶ զինանշանը ԱԲՍ-ից 
լազեռով գրավիռովկա, չափսերը՝ 800x900մմ</t>
  </si>
  <si>
    <t xml:space="preserve">Ոսկեգույն-հայելային ապակուց, վրան գրված
 սև օռգապակուց՝&lt;&lt;ՀՀ ոստիկանության զորքերի հրամանատար, ոստիկանության պետի տեղակալ գեներալ-լեյտենանտ
 Լ.Խ.Երանոսյան&gt;&gt;, չափսերը՝ 250x350մմ 
</t>
  </si>
  <si>
    <t xml:space="preserve">Ոսկեգույն-հայելային ապակուց, վրան գրված 
սև օռգապակուց՝&lt;&lt;ԸՆԴՈՒՆԱՐԱՆ&gt;&gt;,           չափսերը՝ 165x330մմ
</t>
  </si>
  <si>
    <t>Թիթեղից, չափսերը՝ 400x410մմ</t>
  </si>
  <si>
    <t xml:space="preserve">Ջերմակարով և օղակներով, չափսերը՝ 12000x3100մմ 1. &lt;&lt;ՀՀ եռագույնը և 
ՀՀ նախագահի նկարը&gt;&gt; 2. &lt;&lt;ՀՀ ՈԶ զինծառայողները և ՀՀ ՈԶ Զինանշանը&gt;&gt;
</t>
  </si>
  <si>
    <t>Առանց ջերմակարի, չափսերը՝ 3200x2100մմ,
 վրան  պատկերված ՀՀ ՈԶ թանգարանի
 քարտեզը</t>
  </si>
  <si>
    <t>Ջերմակարով և օղակներով, չափսերը՝ 
2500x5000մմ, բնության պատկերով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</si>
</sst>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1" tint="4.9989318521683403E-2"/>
      <name val="GHEA Grapalat"/>
      <family val="3"/>
    </font>
    <font>
      <b/>
      <sz val="8"/>
      <name val="GHEA Grapalat"/>
      <family val="3"/>
    </font>
    <font>
      <sz val="10"/>
      <color rgb="FF000000"/>
      <name val="GHEA Grapalat"/>
      <family val="3"/>
    </font>
    <font>
      <b/>
      <sz val="7"/>
      <color rgb="FFFF0000"/>
      <name val="GHEA Grapalat"/>
      <family val="3"/>
    </font>
    <font>
      <sz val="11"/>
      <color rgb="FFFF0000"/>
      <name val="Calibri"/>
      <family val="2"/>
      <scheme val="minor"/>
    </font>
    <font>
      <u/>
      <sz val="10"/>
      <color theme="10"/>
      <name val="Calibri"/>
      <family val="2"/>
    </font>
    <font>
      <b/>
      <sz val="9"/>
      <color theme="1"/>
      <name val="GHEA Grapalat"/>
      <family val="3"/>
    </font>
    <font>
      <sz val="9"/>
      <color rgb="FF000000"/>
      <name val="GHEA Grapalat"/>
      <family val="3"/>
    </font>
    <font>
      <sz val="9"/>
      <color theme="1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sz val="9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/>
    <xf numFmtId="0" fontId="12" fillId="0" borderId="7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vertical="center"/>
    </xf>
    <xf numFmtId="49" fontId="25" fillId="0" borderId="1" xfId="0" applyNumberFormat="1" applyFont="1" applyBorder="1" applyAlignment="1">
      <alignment vertical="center" wrapText="1"/>
    </xf>
    <xf numFmtId="0" fontId="18" fillId="0" borderId="19" xfId="0" applyFont="1" applyBorder="1" applyAlignment="1">
      <alignment horizontal="center" wrapText="1"/>
    </xf>
    <xf numFmtId="0" fontId="26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4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22" xfId="0" applyFont="1" applyBorder="1"/>
    <xf numFmtId="0" fontId="18" fillId="0" borderId="24" xfId="0" applyFont="1" applyBorder="1" applyAlignment="1">
      <alignment horizontal="center"/>
    </xf>
    <xf numFmtId="0" fontId="12" fillId="3" borderId="25" xfId="0" applyFont="1" applyFill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0" fontId="12" fillId="0" borderId="3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2" fillId="0" borderId="29" xfId="0" applyFont="1" applyBorder="1"/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2" fillId="0" borderId="3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28" xfId="0" applyFont="1" applyBorder="1"/>
    <xf numFmtId="0" fontId="18" fillId="0" borderId="18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3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21" xfId="0" applyFont="1" applyBorder="1"/>
    <xf numFmtId="0" fontId="18" fillId="0" borderId="17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22" fillId="0" borderId="2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center"/>
    </xf>
    <xf numFmtId="0" fontId="20" fillId="0" borderId="6" xfId="0" applyFont="1" applyBorder="1"/>
    <xf numFmtId="0" fontId="20" fillId="0" borderId="7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5" xfId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center"/>
    </xf>
    <xf numFmtId="14" fontId="15" fillId="0" borderId="3" xfId="0" applyNumberFormat="1" applyFont="1" applyFill="1" applyBorder="1" applyAlignment="1">
      <alignment horizontal="center" vertical="center"/>
    </xf>
    <xf numFmtId="14" fontId="15" fillId="0" borderId="4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21" fillId="0" borderId="5" xfId="1" applyFont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hushi@yandex.ru" TargetMode="External"/><Relationship Id="rId2" Type="http://schemas.openxmlformats.org/officeDocument/2006/relationships/hyperlink" Target="mailto:khacharamllc@gmail.com" TargetMode="External"/><Relationship Id="rId1" Type="http://schemas.openxmlformats.org/officeDocument/2006/relationships/hyperlink" Target="mailto:POLICEVP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4"/>
  <sheetViews>
    <sheetView tabSelected="1" topLeftCell="B23" zoomScale="115" zoomScaleNormal="115" workbookViewId="0">
      <selection activeCell="G25" sqref="G25"/>
    </sheetView>
  </sheetViews>
  <sheetFormatPr defaultRowHeight="13.5"/>
  <cols>
    <col min="1" max="1" width="0.7109375" style="2" hidden="1" customWidth="1"/>
    <col min="2" max="2" width="3.5703125" style="2" customWidth="1"/>
    <col min="3" max="3" width="28.42578125" style="56" customWidth="1"/>
    <col min="4" max="4" width="10.5703125" style="2" customWidth="1"/>
    <col min="5" max="5" width="11.140625" style="2" customWidth="1"/>
    <col min="6" max="6" width="10.85546875" style="2" customWidth="1"/>
    <col min="7" max="7" width="10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1" spans="1:10" ht="17.25">
      <c r="A1" s="89" t="s">
        <v>7</v>
      </c>
      <c r="B1" s="89"/>
      <c r="C1" s="89"/>
      <c r="D1" s="89"/>
      <c r="E1" s="89"/>
      <c r="F1" s="89"/>
      <c r="G1" s="89"/>
      <c r="H1" s="89"/>
      <c r="I1" s="89"/>
      <c r="J1" s="8"/>
    </row>
    <row r="2" spans="1:10" ht="9.75" customHeight="1">
      <c r="A2" s="5"/>
      <c r="B2" s="5"/>
      <c r="C2" s="54"/>
      <c r="D2" s="5"/>
      <c r="E2" s="5"/>
      <c r="F2" s="5"/>
      <c r="G2" s="5"/>
      <c r="H2" s="5"/>
      <c r="I2" s="5"/>
    </row>
    <row r="3" spans="1:10" ht="17.25">
      <c r="A3" s="89" t="s">
        <v>89</v>
      </c>
      <c r="B3" s="89"/>
      <c r="C3" s="89"/>
      <c r="D3" s="89"/>
      <c r="E3" s="89"/>
      <c r="F3" s="89"/>
      <c r="G3" s="89"/>
      <c r="H3" s="89"/>
      <c r="I3" s="89"/>
      <c r="J3" s="8"/>
    </row>
    <row r="4" spans="1:10">
      <c r="A4" s="4"/>
      <c r="B4" s="4"/>
      <c r="C4" s="55"/>
      <c r="D4" s="4"/>
      <c r="E4" s="4"/>
      <c r="F4" s="4"/>
      <c r="G4" s="4"/>
      <c r="H4" s="4"/>
      <c r="I4" s="4"/>
    </row>
    <row r="5" spans="1:10" ht="5.25" customHeight="1">
      <c r="A5" s="4"/>
      <c r="B5" s="4"/>
      <c r="C5" s="55"/>
      <c r="D5" s="4"/>
      <c r="E5" s="4"/>
      <c r="F5" s="4"/>
      <c r="G5" s="4"/>
      <c r="H5" s="4"/>
      <c r="I5" s="4"/>
    </row>
    <row r="6" spans="1:10" ht="19.5" customHeight="1">
      <c r="A6" s="89" t="s">
        <v>90</v>
      </c>
      <c r="B6" s="89"/>
      <c r="C6" s="89"/>
      <c r="D6" s="89"/>
      <c r="E6" s="89"/>
      <c r="F6" s="89"/>
      <c r="G6" s="89"/>
      <c r="H6" s="89"/>
      <c r="I6" s="89"/>
      <c r="J6" s="8"/>
    </row>
    <row r="7" spans="1:10" ht="45" customHeight="1">
      <c r="A7" s="90" t="s">
        <v>91</v>
      </c>
      <c r="B7" s="90"/>
      <c r="C7" s="90"/>
      <c r="D7" s="90"/>
      <c r="E7" s="90"/>
      <c r="F7" s="90"/>
      <c r="G7" s="90"/>
      <c r="H7" s="90"/>
      <c r="I7" s="90"/>
      <c r="J7" s="7"/>
    </row>
    <row r="8" spans="1:10" ht="6" customHeight="1"/>
    <row r="9" spans="1:10" ht="12.75" customHeight="1">
      <c r="B9" s="93" t="s">
        <v>1</v>
      </c>
      <c r="C9" s="94"/>
      <c r="D9" s="94"/>
      <c r="E9" s="94"/>
      <c r="F9" s="94"/>
      <c r="G9" s="94"/>
      <c r="H9" s="94"/>
      <c r="I9" s="95"/>
    </row>
    <row r="10" spans="1:10" ht="26.25" customHeight="1">
      <c r="B10" s="91" t="s">
        <v>31</v>
      </c>
      <c r="C10" s="97" t="s">
        <v>2</v>
      </c>
      <c r="D10" s="91" t="s">
        <v>3</v>
      </c>
      <c r="E10" s="91" t="s">
        <v>4</v>
      </c>
      <c r="F10" s="91"/>
      <c r="G10" s="91" t="s">
        <v>83</v>
      </c>
      <c r="H10" s="91"/>
      <c r="I10" s="91" t="s">
        <v>5</v>
      </c>
    </row>
    <row r="11" spans="1:10" ht="10.5" customHeight="1">
      <c r="B11" s="91"/>
      <c r="C11" s="97"/>
      <c r="D11" s="91"/>
      <c r="E11" s="96" t="s">
        <v>73</v>
      </c>
      <c r="F11" s="91" t="s">
        <v>0</v>
      </c>
      <c r="G11" s="91" t="s">
        <v>6</v>
      </c>
      <c r="H11" s="91"/>
      <c r="I11" s="92"/>
    </row>
    <row r="12" spans="1:10" ht="12.75" customHeight="1">
      <c r="B12" s="91"/>
      <c r="C12" s="97"/>
      <c r="D12" s="91"/>
      <c r="E12" s="96"/>
      <c r="F12" s="91"/>
      <c r="G12" s="96" t="s">
        <v>73</v>
      </c>
      <c r="H12" s="91" t="s">
        <v>0</v>
      </c>
      <c r="I12" s="92"/>
    </row>
    <row r="13" spans="1:10" ht="17.25" customHeight="1">
      <c r="B13" s="91"/>
      <c r="C13" s="97"/>
      <c r="D13" s="91"/>
      <c r="E13" s="96"/>
      <c r="F13" s="91"/>
      <c r="G13" s="96"/>
      <c r="H13" s="91"/>
      <c r="I13" s="92"/>
    </row>
    <row r="14" spans="1:10" ht="27" customHeight="1">
      <c r="B14" s="48">
        <v>1</v>
      </c>
      <c r="C14" s="197" t="s">
        <v>105</v>
      </c>
      <c r="D14" s="196" t="s">
        <v>84</v>
      </c>
      <c r="E14" s="46">
        <v>80</v>
      </c>
      <c r="F14" s="48">
        <f>E14</f>
        <v>80</v>
      </c>
      <c r="G14" s="49">
        <v>710</v>
      </c>
      <c r="H14" s="50">
        <f>G14</f>
        <v>710</v>
      </c>
      <c r="I14" s="52" t="s">
        <v>113</v>
      </c>
    </row>
    <row r="15" spans="1:10" ht="51" customHeight="1">
      <c r="B15" s="48">
        <v>2</v>
      </c>
      <c r="C15" s="197" t="s">
        <v>111</v>
      </c>
      <c r="D15" s="196" t="s">
        <v>84</v>
      </c>
      <c r="E15" s="46">
        <v>2</v>
      </c>
      <c r="F15" s="48">
        <f t="shared" ref="F15:F32" si="0">E15</f>
        <v>2</v>
      </c>
      <c r="G15" s="49">
        <f>1.2*17500</f>
        <v>21000</v>
      </c>
      <c r="H15" s="50">
        <f t="shared" ref="H15:H32" si="1">G15</f>
        <v>21000</v>
      </c>
      <c r="I15" s="52" t="s">
        <v>114</v>
      </c>
    </row>
    <row r="16" spans="1:10" ht="61.5" customHeight="1">
      <c r="B16" s="48">
        <v>3</v>
      </c>
      <c r="C16" s="197" t="s">
        <v>123</v>
      </c>
      <c r="D16" s="196" t="s">
        <v>84</v>
      </c>
      <c r="E16" s="46">
        <v>3</v>
      </c>
      <c r="F16" s="48">
        <f t="shared" si="0"/>
        <v>3</v>
      </c>
      <c r="G16" s="49">
        <f>1.2*51000</f>
        <v>61200</v>
      </c>
      <c r="H16" s="50">
        <f t="shared" si="1"/>
        <v>61200</v>
      </c>
      <c r="I16" s="52" t="s">
        <v>115</v>
      </c>
    </row>
    <row r="17" spans="2:9" ht="76.5" customHeight="1">
      <c r="B17" s="48">
        <v>4</v>
      </c>
      <c r="C17" s="198" t="s">
        <v>103</v>
      </c>
      <c r="D17" s="196" t="s">
        <v>84</v>
      </c>
      <c r="E17" s="46">
        <v>5</v>
      </c>
      <c r="F17" s="48">
        <f t="shared" si="0"/>
        <v>5</v>
      </c>
      <c r="G17" s="49">
        <v>2520</v>
      </c>
      <c r="H17" s="50">
        <f t="shared" si="1"/>
        <v>2520</v>
      </c>
      <c r="I17" s="52" t="s">
        <v>116</v>
      </c>
    </row>
    <row r="18" spans="2:9" ht="38.25" customHeight="1">
      <c r="B18" s="48">
        <v>5</v>
      </c>
      <c r="C18" s="197" t="s">
        <v>111</v>
      </c>
      <c r="D18" s="196" t="s">
        <v>84</v>
      </c>
      <c r="E18" s="46">
        <v>6</v>
      </c>
      <c r="F18" s="48">
        <f t="shared" si="0"/>
        <v>6</v>
      </c>
      <c r="G18" s="49">
        <v>40600</v>
      </c>
      <c r="H18" s="50">
        <f t="shared" si="1"/>
        <v>40600</v>
      </c>
      <c r="I18" s="52" t="s">
        <v>117</v>
      </c>
    </row>
    <row r="19" spans="2:9" ht="27" customHeight="1">
      <c r="B19" s="48">
        <v>6</v>
      </c>
      <c r="C19" s="197" t="s">
        <v>124</v>
      </c>
      <c r="D19" s="196" t="s">
        <v>84</v>
      </c>
      <c r="E19" s="46">
        <v>1</v>
      </c>
      <c r="F19" s="48">
        <f t="shared" si="0"/>
        <v>1</v>
      </c>
      <c r="G19" s="49">
        <f>1.2*195000</f>
        <v>234000</v>
      </c>
      <c r="H19" s="50">
        <f t="shared" si="1"/>
        <v>234000</v>
      </c>
      <c r="I19" s="52" t="s">
        <v>118</v>
      </c>
    </row>
    <row r="20" spans="2:9" ht="27" customHeight="1">
      <c r="B20" s="48">
        <v>7</v>
      </c>
      <c r="C20" s="198" t="s">
        <v>104</v>
      </c>
      <c r="D20" s="196" t="s">
        <v>84</v>
      </c>
      <c r="E20" s="46">
        <v>1</v>
      </c>
      <c r="F20" s="48">
        <f t="shared" si="0"/>
        <v>1</v>
      </c>
      <c r="G20" s="49">
        <f>1.2*58000</f>
        <v>69600</v>
      </c>
      <c r="H20" s="50">
        <f t="shared" si="1"/>
        <v>69600</v>
      </c>
      <c r="I20" s="51" t="s">
        <v>112</v>
      </c>
    </row>
    <row r="21" spans="2:9" ht="27" customHeight="1">
      <c r="B21" s="48">
        <v>8</v>
      </c>
      <c r="C21" s="198" t="s">
        <v>122</v>
      </c>
      <c r="D21" s="196" t="s">
        <v>84</v>
      </c>
      <c r="E21" s="46">
        <v>17</v>
      </c>
      <c r="F21" s="48">
        <f t="shared" si="0"/>
        <v>17</v>
      </c>
      <c r="G21" s="49">
        <v>3600</v>
      </c>
      <c r="H21" s="50">
        <f t="shared" si="1"/>
        <v>3600</v>
      </c>
      <c r="I21" s="52" t="s">
        <v>119</v>
      </c>
    </row>
    <row r="22" spans="2:9" ht="27" customHeight="1">
      <c r="B22" s="48">
        <v>9</v>
      </c>
      <c r="C22" s="197" t="s">
        <v>125</v>
      </c>
      <c r="D22" s="196" t="s">
        <v>84</v>
      </c>
      <c r="E22" s="46">
        <v>4</v>
      </c>
      <c r="F22" s="48">
        <f t="shared" si="0"/>
        <v>4</v>
      </c>
      <c r="G22" s="49">
        <f>1.2*9000</f>
        <v>10800</v>
      </c>
      <c r="H22" s="50">
        <f t="shared" si="1"/>
        <v>10800</v>
      </c>
      <c r="I22" s="52" t="s">
        <v>120</v>
      </c>
    </row>
    <row r="23" spans="2:9" ht="88.5" customHeight="1" thickBot="1">
      <c r="B23" s="48">
        <v>10</v>
      </c>
      <c r="C23" s="197" t="s">
        <v>126</v>
      </c>
      <c r="D23" s="196" t="s">
        <v>84</v>
      </c>
      <c r="E23" s="46">
        <v>3</v>
      </c>
      <c r="F23" s="48">
        <f t="shared" si="0"/>
        <v>3</v>
      </c>
      <c r="G23" s="49">
        <f>1.2*38000</f>
        <v>45600</v>
      </c>
      <c r="H23" s="50">
        <f t="shared" si="1"/>
        <v>45600</v>
      </c>
      <c r="I23" s="52" t="s">
        <v>121</v>
      </c>
    </row>
    <row r="24" spans="2:9" ht="45.75" customHeight="1" thickBot="1">
      <c r="B24" s="48">
        <v>11</v>
      </c>
      <c r="C24" s="198" t="s">
        <v>108</v>
      </c>
      <c r="D24" s="196" t="s">
        <v>84</v>
      </c>
      <c r="E24" s="46">
        <v>1</v>
      </c>
      <c r="F24" s="48">
        <f t="shared" si="0"/>
        <v>1</v>
      </c>
      <c r="G24" s="49">
        <f>1.2*170000</f>
        <v>204000</v>
      </c>
      <c r="H24" s="50">
        <f t="shared" si="1"/>
        <v>204000</v>
      </c>
      <c r="I24" s="53" t="s">
        <v>129</v>
      </c>
    </row>
    <row r="25" spans="2:9" ht="27" customHeight="1">
      <c r="B25" s="48">
        <v>12</v>
      </c>
      <c r="C25" s="198" t="s">
        <v>109</v>
      </c>
      <c r="D25" s="196" t="s">
        <v>84</v>
      </c>
      <c r="E25" s="46">
        <v>1</v>
      </c>
      <c r="F25" s="48">
        <f t="shared" si="0"/>
        <v>1</v>
      </c>
      <c r="G25" s="49">
        <f>1.2*77500</f>
        <v>93000</v>
      </c>
      <c r="H25" s="50">
        <f t="shared" si="1"/>
        <v>93000</v>
      </c>
      <c r="I25" s="52" t="s">
        <v>130</v>
      </c>
    </row>
    <row r="26" spans="2:9" ht="40.5" customHeight="1">
      <c r="B26" s="48">
        <v>13</v>
      </c>
      <c r="C26" s="198" t="s">
        <v>110</v>
      </c>
      <c r="D26" s="196" t="s">
        <v>84</v>
      </c>
      <c r="E26" s="46">
        <v>1</v>
      </c>
      <c r="F26" s="48">
        <f t="shared" si="0"/>
        <v>1</v>
      </c>
      <c r="G26" s="49">
        <f>1.2*92000</f>
        <v>110400</v>
      </c>
      <c r="H26" s="50">
        <f t="shared" si="1"/>
        <v>110400</v>
      </c>
      <c r="I26" s="52" t="s">
        <v>131</v>
      </c>
    </row>
    <row r="27" spans="2:9" ht="63" customHeight="1">
      <c r="B27" s="48">
        <v>14</v>
      </c>
      <c r="C27" s="197" t="s">
        <v>105</v>
      </c>
      <c r="D27" s="196" t="s">
        <v>84</v>
      </c>
      <c r="E27" s="46">
        <v>1</v>
      </c>
      <c r="F27" s="48">
        <f t="shared" si="0"/>
        <v>1</v>
      </c>
      <c r="G27" s="49">
        <f>1.2*40000</f>
        <v>48000</v>
      </c>
      <c r="H27" s="50">
        <f t="shared" si="1"/>
        <v>48000</v>
      </c>
      <c r="I27" s="52" t="s">
        <v>132</v>
      </c>
    </row>
    <row r="28" spans="2:9" ht="36" customHeight="1">
      <c r="B28" s="48">
        <v>15</v>
      </c>
      <c r="C28" s="197" t="s">
        <v>111</v>
      </c>
      <c r="D28" s="196" t="s">
        <v>84</v>
      </c>
      <c r="E28" s="46">
        <v>2</v>
      </c>
      <c r="F28" s="48">
        <f t="shared" si="0"/>
        <v>2</v>
      </c>
      <c r="G28" s="49">
        <f>1.2*20000</f>
        <v>24000</v>
      </c>
      <c r="H28" s="50">
        <f t="shared" si="1"/>
        <v>24000</v>
      </c>
      <c r="I28" s="52" t="s">
        <v>133</v>
      </c>
    </row>
    <row r="29" spans="2:9" ht="36" customHeight="1">
      <c r="B29" s="48">
        <v>16</v>
      </c>
      <c r="C29" s="197" t="s">
        <v>127</v>
      </c>
      <c r="D29" s="196" t="s">
        <v>84</v>
      </c>
      <c r="E29" s="46">
        <v>50</v>
      </c>
      <c r="F29" s="48">
        <f t="shared" si="0"/>
        <v>50</v>
      </c>
      <c r="G29" s="49">
        <f>1.2*6800</f>
        <v>8160</v>
      </c>
      <c r="H29" s="50">
        <f t="shared" si="1"/>
        <v>8160</v>
      </c>
      <c r="I29" s="51" t="s">
        <v>134</v>
      </c>
    </row>
    <row r="30" spans="2:9" ht="52.5" customHeight="1">
      <c r="B30" s="48">
        <v>17</v>
      </c>
      <c r="C30" s="197" t="s">
        <v>106</v>
      </c>
      <c r="D30" s="196" t="s">
        <v>84</v>
      </c>
      <c r="E30" s="46">
        <v>2</v>
      </c>
      <c r="F30" s="48">
        <f t="shared" si="0"/>
        <v>2</v>
      </c>
      <c r="G30" s="49">
        <f>1.2*260000</f>
        <v>312000</v>
      </c>
      <c r="H30" s="50">
        <f t="shared" si="1"/>
        <v>312000</v>
      </c>
      <c r="I30" s="52" t="s">
        <v>135</v>
      </c>
    </row>
    <row r="31" spans="2:9" ht="37.5" customHeight="1">
      <c r="B31" s="48">
        <v>18</v>
      </c>
      <c r="C31" s="197" t="s">
        <v>107</v>
      </c>
      <c r="D31" s="196" t="s">
        <v>84</v>
      </c>
      <c r="E31" s="46">
        <v>1</v>
      </c>
      <c r="F31" s="48">
        <f t="shared" si="0"/>
        <v>1</v>
      </c>
      <c r="G31" s="49">
        <f>1.2*105000</f>
        <v>126000</v>
      </c>
      <c r="H31" s="50">
        <f t="shared" si="1"/>
        <v>126000</v>
      </c>
      <c r="I31" s="52" t="s">
        <v>136</v>
      </c>
    </row>
    <row r="32" spans="2:9" ht="41.25" customHeight="1">
      <c r="B32" s="48">
        <v>19</v>
      </c>
      <c r="C32" s="197" t="s">
        <v>128</v>
      </c>
      <c r="D32" s="196" t="s">
        <v>84</v>
      </c>
      <c r="E32" s="46">
        <v>1</v>
      </c>
      <c r="F32" s="48">
        <f t="shared" si="0"/>
        <v>1</v>
      </c>
      <c r="G32" s="49">
        <f>1.2*127000</f>
        <v>152400</v>
      </c>
      <c r="H32" s="50">
        <f t="shared" si="1"/>
        <v>152400</v>
      </c>
      <c r="I32" s="52" t="s">
        <v>137</v>
      </c>
    </row>
    <row r="33" spans="2:9" ht="13.5" customHeight="1">
      <c r="B33" s="98"/>
      <c r="C33" s="99"/>
      <c r="D33" s="99"/>
      <c r="E33" s="99"/>
      <c r="F33" s="99"/>
      <c r="G33" s="99"/>
      <c r="H33" s="99"/>
      <c r="I33" s="100"/>
    </row>
    <row r="34" spans="2:9" ht="18.75" customHeight="1">
      <c r="B34" s="101" t="s">
        <v>8</v>
      </c>
      <c r="C34" s="102"/>
      <c r="D34" s="102"/>
      <c r="E34" s="102"/>
      <c r="F34" s="103"/>
      <c r="G34" s="104" t="s">
        <v>80</v>
      </c>
      <c r="H34" s="105"/>
      <c r="I34" s="106"/>
    </row>
    <row r="35" spans="2:9" ht="15" customHeight="1">
      <c r="B35" s="107"/>
      <c r="C35" s="108"/>
      <c r="D35" s="108"/>
      <c r="E35" s="108"/>
      <c r="F35" s="108"/>
      <c r="G35" s="108"/>
      <c r="H35" s="108"/>
      <c r="I35" s="109"/>
    </row>
    <row r="36" spans="2:9" ht="15" customHeight="1">
      <c r="B36" s="110" t="s">
        <v>9</v>
      </c>
      <c r="C36" s="111"/>
      <c r="D36" s="111"/>
      <c r="E36" s="111"/>
      <c r="F36" s="111"/>
      <c r="G36" s="111"/>
      <c r="H36" s="111"/>
      <c r="I36" s="112"/>
    </row>
    <row r="37" spans="2:9" ht="15" customHeight="1">
      <c r="B37" s="121" t="s">
        <v>10</v>
      </c>
      <c r="C37" s="121"/>
      <c r="D37" s="121" t="s">
        <v>11</v>
      </c>
      <c r="E37" s="121"/>
      <c r="F37" s="12" t="s">
        <v>12</v>
      </c>
      <c r="G37" s="12" t="s">
        <v>13</v>
      </c>
      <c r="H37" s="12" t="s">
        <v>14</v>
      </c>
      <c r="I37" s="17" t="s">
        <v>15</v>
      </c>
    </row>
    <row r="38" spans="2:9" ht="14.25" customHeight="1">
      <c r="B38" s="122" t="s">
        <v>72</v>
      </c>
      <c r="C38" s="123"/>
      <c r="D38" s="122" t="s">
        <v>47</v>
      </c>
      <c r="E38" s="123"/>
      <c r="F38" s="25" t="s">
        <v>47</v>
      </c>
      <c r="G38" s="25" t="s">
        <v>85</v>
      </c>
      <c r="H38" s="25"/>
      <c r="I38" s="37" t="s">
        <v>48</v>
      </c>
    </row>
    <row r="39" spans="2:9" ht="14.25" customHeight="1">
      <c r="B39" s="124"/>
      <c r="C39" s="125"/>
      <c r="D39" s="124"/>
      <c r="E39" s="125"/>
      <c r="F39" s="15"/>
      <c r="G39" s="15"/>
      <c r="H39" s="15"/>
      <c r="I39" s="15"/>
    </row>
    <row r="40" spans="2:9" ht="14.25" customHeight="1">
      <c r="B40" s="107"/>
      <c r="C40" s="94"/>
      <c r="D40" s="94"/>
      <c r="E40" s="94"/>
      <c r="F40" s="94"/>
      <c r="G40" s="94"/>
      <c r="H40" s="94"/>
      <c r="I40" s="109"/>
    </row>
    <row r="41" spans="2:9" ht="14.25" customHeight="1">
      <c r="B41" s="113" t="s">
        <v>16</v>
      </c>
      <c r="C41" s="113"/>
      <c r="D41" s="113"/>
      <c r="E41" s="113"/>
      <c r="F41" s="113"/>
      <c r="G41" s="118" t="s">
        <v>92</v>
      </c>
      <c r="H41" s="119"/>
      <c r="I41" s="120"/>
    </row>
    <row r="42" spans="2:9" ht="15" customHeight="1">
      <c r="B42" s="114" t="s">
        <v>61</v>
      </c>
      <c r="C42" s="115"/>
      <c r="D42" s="115"/>
      <c r="E42" s="115"/>
      <c r="F42" s="115"/>
      <c r="G42" s="11">
        <v>1</v>
      </c>
      <c r="H42" s="101"/>
      <c r="I42" s="103"/>
    </row>
    <row r="43" spans="2:9" ht="15" customHeight="1">
      <c r="B43" s="116"/>
      <c r="C43" s="117"/>
      <c r="D43" s="117"/>
      <c r="E43" s="117"/>
      <c r="F43" s="117"/>
      <c r="G43" s="24"/>
      <c r="H43" s="101"/>
      <c r="I43" s="103"/>
    </row>
    <row r="44" spans="2:9" ht="36.75" customHeight="1">
      <c r="B44" s="114" t="s">
        <v>20</v>
      </c>
      <c r="C44" s="115"/>
      <c r="D44" s="115"/>
      <c r="E44" s="115"/>
      <c r="F44" s="129"/>
      <c r="G44" s="13"/>
      <c r="H44" s="6" t="s">
        <v>18</v>
      </c>
      <c r="I44" s="6" t="s">
        <v>19</v>
      </c>
    </row>
    <row r="45" spans="2:9" ht="17.25" customHeight="1">
      <c r="B45" s="130"/>
      <c r="C45" s="131"/>
      <c r="D45" s="131"/>
      <c r="E45" s="131"/>
      <c r="F45" s="132"/>
      <c r="G45" s="11">
        <v>1</v>
      </c>
      <c r="H45" s="14"/>
      <c r="I45" s="14"/>
    </row>
    <row r="46" spans="2:9" ht="17.25" customHeight="1">
      <c r="B46" s="116"/>
      <c r="C46" s="117"/>
      <c r="D46" s="117"/>
      <c r="E46" s="117"/>
      <c r="F46" s="133"/>
      <c r="G46" s="11" t="s">
        <v>17</v>
      </c>
      <c r="H46" s="14"/>
      <c r="I46" s="14"/>
    </row>
    <row r="47" spans="2:9" ht="17.25" customHeight="1">
      <c r="B47" s="134"/>
      <c r="C47" s="135"/>
      <c r="D47" s="135"/>
      <c r="E47" s="135"/>
      <c r="F47" s="136"/>
      <c r="G47" s="3"/>
      <c r="H47" s="3"/>
      <c r="I47" s="3"/>
    </row>
    <row r="48" spans="2:9" ht="17.25" customHeight="1">
      <c r="B48" s="137"/>
      <c r="C48" s="92"/>
      <c r="D48" s="92"/>
      <c r="E48" s="92"/>
      <c r="F48" s="92"/>
      <c r="G48" s="92"/>
      <c r="H48" s="92"/>
      <c r="I48" s="137"/>
    </row>
    <row r="49" spans="2:9" ht="14.25" customHeight="1">
      <c r="B49" s="138" t="s">
        <v>31</v>
      </c>
      <c r="C49" s="140" t="s">
        <v>21</v>
      </c>
      <c r="D49" s="142" t="s">
        <v>22</v>
      </c>
      <c r="E49" s="94"/>
      <c r="F49" s="94"/>
      <c r="G49" s="94"/>
      <c r="H49" s="94"/>
      <c r="I49" s="95"/>
    </row>
    <row r="50" spans="2:9" ht="14.25" customHeight="1">
      <c r="B50" s="138"/>
      <c r="C50" s="140"/>
      <c r="D50" s="142" t="s">
        <v>23</v>
      </c>
      <c r="E50" s="94"/>
      <c r="F50" s="94"/>
      <c r="G50" s="94"/>
      <c r="H50" s="94"/>
      <c r="I50" s="95"/>
    </row>
    <row r="51" spans="2:9" ht="16.5" customHeight="1">
      <c r="B51" s="138"/>
      <c r="C51" s="140"/>
      <c r="D51" s="143" t="s">
        <v>24</v>
      </c>
      <c r="E51" s="144"/>
      <c r="F51" s="142" t="s">
        <v>25</v>
      </c>
      <c r="G51" s="144"/>
      <c r="H51" s="142" t="s">
        <v>26</v>
      </c>
      <c r="I51" s="95"/>
    </row>
    <row r="52" spans="2:9" ht="36" customHeight="1" thickBot="1">
      <c r="B52" s="139"/>
      <c r="C52" s="141"/>
      <c r="D52" s="36" t="s">
        <v>73</v>
      </c>
      <c r="E52" s="35" t="s">
        <v>0</v>
      </c>
      <c r="F52" s="34" t="s">
        <v>73</v>
      </c>
      <c r="G52" s="35" t="s">
        <v>0</v>
      </c>
      <c r="H52" s="36" t="s">
        <v>73</v>
      </c>
      <c r="I52" s="35" t="s">
        <v>0</v>
      </c>
    </row>
    <row r="53" spans="2:9" s="39" customFormat="1" ht="15" customHeight="1">
      <c r="B53" s="59">
        <v>1</v>
      </c>
      <c r="C53" s="86" t="s">
        <v>87</v>
      </c>
      <c r="D53" s="60">
        <v>587.5</v>
      </c>
      <c r="E53" s="61">
        <f>D53</f>
        <v>587.5</v>
      </c>
      <c r="F53" s="62">
        <f>E53*20/100</f>
        <v>117.5</v>
      </c>
      <c r="G53" s="63">
        <f>F53</f>
        <v>117.5</v>
      </c>
      <c r="H53" s="64">
        <f>E53+G53</f>
        <v>705</v>
      </c>
      <c r="I53" s="65">
        <f>H53</f>
        <v>705</v>
      </c>
    </row>
    <row r="54" spans="2:9" s="39" customFormat="1" ht="15" customHeight="1">
      <c r="B54" s="66">
        <v>2</v>
      </c>
      <c r="C54" s="87"/>
      <c r="D54" s="42">
        <v>17500</v>
      </c>
      <c r="E54" s="58">
        <f t="shared" ref="E54:E71" si="2">D54</f>
        <v>17500</v>
      </c>
      <c r="F54" s="41">
        <f t="shared" ref="F54:F71" si="3">E54*20/100</f>
        <v>3500</v>
      </c>
      <c r="G54" s="18">
        <f t="shared" ref="G54:G71" si="4">F54</f>
        <v>3500</v>
      </c>
      <c r="H54" s="40">
        <f t="shared" ref="H54:H63" si="5">E54+G54</f>
        <v>21000</v>
      </c>
      <c r="I54" s="67">
        <f t="shared" ref="I54:I71" si="6">H54</f>
        <v>21000</v>
      </c>
    </row>
    <row r="55" spans="2:9" s="39" customFormat="1" ht="15" customHeight="1">
      <c r="B55" s="66">
        <v>3</v>
      </c>
      <c r="C55" s="87"/>
      <c r="D55" s="42">
        <v>51000</v>
      </c>
      <c r="E55" s="58">
        <f t="shared" si="2"/>
        <v>51000</v>
      </c>
      <c r="F55" s="41">
        <f t="shared" si="3"/>
        <v>10200</v>
      </c>
      <c r="G55" s="18">
        <f t="shared" si="4"/>
        <v>10200</v>
      </c>
      <c r="H55" s="40">
        <f t="shared" si="5"/>
        <v>61200</v>
      </c>
      <c r="I55" s="67">
        <f t="shared" si="6"/>
        <v>61200</v>
      </c>
    </row>
    <row r="56" spans="2:9" s="39" customFormat="1" ht="15" customHeight="1">
      <c r="B56" s="66">
        <v>4</v>
      </c>
      <c r="C56" s="87"/>
      <c r="D56" s="42">
        <v>2100</v>
      </c>
      <c r="E56" s="58">
        <f t="shared" si="2"/>
        <v>2100</v>
      </c>
      <c r="F56" s="41">
        <f t="shared" si="3"/>
        <v>420</v>
      </c>
      <c r="G56" s="18">
        <f t="shared" si="4"/>
        <v>420</v>
      </c>
      <c r="H56" s="40">
        <f t="shared" si="5"/>
        <v>2520</v>
      </c>
      <c r="I56" s="67">
        <f t="shared" si="6"/>
        <v>2520</v>
      </c>
    </row>
    <row r="57" spans="2:9" s="39" customFormat="1" ht="15" customHeight="1">
      <c r="B57" s="66">
        <v>5</v>
      </c>
      <c r="C57" s="87"/>
      <c r="D57" s="42">
        <v>33833</v>
      </c>
      <c r="E57" s="58">
        <f t="shared" si="2"/>
        <v>33833</v>
      </c>
      <c r="F57" s="41">
        <f t="shared" si="3"/>
        <v>6766.6</v>
      </c>
      <c r="G57" s="18">
        <f t="shared" si="4"/>
        <v>6766.6</v>
      </c>
      <c r="H57" s="40">
        <f t="shared" si="5"/>
        <v>40599.599999999999</v>
      </c>
      <c r="I57" s="67">
        <f t="shared" si="6"/>
        <v>40599.599999999999</v>
      </c>
    </row>
    <row r="58" spans="2:9" s="39" customFormat="1" ht="15" customHeight="1">
      <c r="B58" s="66">
        <v>6</v>
      </c>
      <c r="C58" s="87"/>
      <c r="D58" s="42">
        <v>195000</v>
      </c>
      <c r="E58" s="58">
        <f t="shared" si="2"/>
        <v>195000</v>
      </c>
      <c r="F58" s="41">
        <f t="shared" si="3"/>
        <v>39000</v>
      </c>
      <c r="G58" s="18">
        <f t="shared" si="4"/>
        <v>39000</v>
      </c>
      <c r="H58" s="40">
        <f t="shared" si="5"/>
        <v>234000</v>
      </c>
      <c r="I58" s="67">
        <f t="shared" si="6"/>
        <v>234000</v>
      </c>
    </row>
    <row r="59" spans="2:9" s="39" customFormat="1" ht="15" customHeight="1">
      <c r="B59" s="66">
        <v>7</v>
      </c>
      <c r="C59" s="87"/>
      <c r="D59" s="42">
        <v>58000</v>
      </c>
      <c r="E59" s="58">
        <f t="shared" si="2"/>
        <v>58000</v>
      </c>
      <c r="F59" s="41">
        <f t="shared" si="3"/>
        <v>11600</v>
      </c>
      <c r="G59" s="18">
        <f t="shared" si="4"/>
        <v>11600</v>
      </c>
      <c r="H59" s="40">
        <f t="shared" si="5"/>
        <v>69600</v>
      </c>
      <c r="I59" s="67">
        <f t="shared" si="6"/>
        <v>69600</v>
      </c>
    </row>
    <row r="60" spans="2:9" s="39" customFormat="1" ht="15" customHeight="1">
      <c r="B60" s="66">
        <v>8</v>
      </c>
      <c r="C60" s="87"/>
      <c r="D60" s="42">
        <v>3000</v>
      </c>
      <c r="E60" s="58">
        <f t="shared" si="2"/>
        <v>3000</v>
      </c>
      <c r="F60" s="41">
        <f t="shared" si="3"/>
        <v>600</v>
      </c>
      <c r="G60" s="18">
        <f t="shared" si="4"/>
        <v>600</v>
      </c>
      <c r="H60" s="40">
        <f t="shared" si="5"/>
        <v>3600</v>
      </c>
      <c r="I60" s="67">
        <f t="shared" si="6"/>
        <v>3600</v>
      </c>
    </row>
    <row r="61" spans="2:9" s="39" customFormat="1" ht="15" customHeight="1">
      <c r="B61" s="66">
        <v>9</v>
      </c>
      <c r="C61" s="87"/>
      <c r="D61" s="42">
        <v>9000</v>
      </c>
      <c r="E61" s="58">
        <f t="shared" si="2"/>
        <v>9000</v>
      </c>
      <c r="F61" s="41">
        <f t="shared" si="3"/>
        <v>1800</v>
      </c>
      <c r="G61" s="18">
        <f t="shared" si="4"/>
        <v>1800</v>
      </c>
      <c r="H61" s="40">
        <f t="shared" si="5"/>
        <v>10800</v>
      </c>
      <c r="I61" s="67">
        <f t="shared" si="6"/>
        <v>10800</v>
      </c>
    </row>
    <row r="62" spans="2:9" s="39" customFormat="1" ht="15" customHeight="1">
      <c r="B62" s="66">
        <v>18</v>
      </c>
      <c r="C62" s="87"/>
      <c r="D62" s="42">
        <v>105000</v>
      </c>
      <c r="E62" s="58">
        <f t="shared" si="2"/>
        <v>105000</v>
      </c>
      <c r="F62" s="41">
        <f t="shared" si="3"/>
        <v>21000</v>
      </c>
      <c r="G62" s="18">
        <f t="shared" si="4"/>
        <v>21000</v>
      </c>
      <c r="H62" s="40">
        <f t="shared" si="5"/>
        <v>126000</v>
      </c>
      <c r="I62" s="67">
        <f t="shared" si="6"/>
        <v>126000</v>
      </c>
    </row>
    <row r="63" spans="2:9" s="39" customFormat="1" ht="15" customHeight="1" thickBot="1">
      <c r="B63" s="68">
        <v>19</v>
      </c>
      <c r="C63" s="88"/>
      <c r="D63" s="69">
        <v>127000</v>
      </c>
      <c r="E63" s="70">
        <f t="shared" si="2"/>
        <v>127000</v>
      </c>
      <c r="F63" s="71">
        <f t="shared" si="3"/>
        <v>25400</v>
      </c>
      <c r="G63" s="72">
        <f t="shared" si="4"/>
        <v>25400</v>
      </c>
      <c r="H63" s="73">
        <f t="shared" si="5"/>
        <v>152400</v>
      </c>
      <c r="I63" s="74">
        <f t="shared" si="6"/>
        <v>152400</v>
      </c>
    </row>
    <row r="64" spans="2:9" ht="16.5" customHeight="1">
      <c r="B64" s="59">
        <v>10</v>
      </c>
      <c r="C64" s="86" t="s">
        <v>88</v>
      </c>
      <c r="D64" s="85">
        <v>38000</v>
      </c>
      <c r="E64" s="80">
        <f t="shared" si="2"/>
        <v>38000</v>
      </c>
      <c r="F64" s="81">
        <f t="shared" si="3"/>
        <v>7600</v>
      </c>
      <c r="G64" s="82">
        <f t="shared" si="4"/>
        <v>7600</v>
      </c>
      <c r="H64" s="83">
        <f t="shared" ref="H64" si="7">E64+G64</f>
        <v>45600</v>
      </c>
      <c r="I64" s="84">
        <f t="shared" si="6"/>
        <v>45600</v>
      </c>
    </row>
    <row r="65" spans="2:9" ht="16.5" customHeight="1">
      <c r="B65" s="66">
        <v>11</v>
      </c>
      <c r="C65" s="87"/>
      <c r="D65" s="42">
        <v>170000</v>
      </c>
      <c r="E65" s="58">
        <f t="shared" si="2"/>
        <v>170000</v>
      </c>
      <c r="F65" s="38">
        <f t="shared" si="3"/>
        <v>34000</v>
      </c>
      <c r="G65" s="18">
        <f t="shared" si="4"/>
        <v>34000</v>
      </c>
      <c r="H65" s="40">
        <f t="shared" ref="H65:H71" si="8">E65+G65</f>
        <v>204000</v>
      </c>
      <c r="I65" s="67">
        <f t="shared" si="6"/>
        <v>204000</v>
      </c>
    </row>
    <row r="66" spans="2:9" ht="16.5" customHeight="1">
      <c r="B66" s="66">
        <v>12</v>
      </c>
      <c r="C66" s="87"/>
      <c r="D66" s="42">
        <v>77500</v>
      </c>
      <c r="E66" s="58">
        <f t="shared" si="2"/>
        <v>77500</v>
      </c>
      <c r="F66" s="38">
        <f t="shared" si="3"/>
        <v>15500</v>
      </c>
      <c r="G66" s="18">
        <f t="shared" si="4"/>
        <v>15500</v>
      </c>
      <c r="H66" s="40">
        <f t="shared" si="8"/>
        <v>93000</v>
      </c>
      <c r="I66" s="67">
        <f t="shared" si="6"/>
        <v>93000</v>
      </c>
    </row>
    <row r="67" spans="2:9" ht="16.5" customHeight="1">
      <c r="B67" s="66">
        <v>13</v>
      </c>
      <c r="C67" s="87"/>
      <c r="D67" s="42">
        <v>92000</v>
      </c>
      <c r="E67" s="58">
        <f t="shared" si="2"/>
        <v>92000</v>
      </c>
      <c r="F67" s="38">
        <f t="shared" si="3"/>
        <v>18400</v>
      </c>
      <c r="G67" s="18">
        <f t="shared" si="4"/>
        <v>18400</v>
      </c>
      <c r="H67" s="40">
        <f t="shared" si="8"/>
        <v>110400</v>
      </c>
      <c r="I67" s="67">
        <f t="shared" si="6"/>
        <v>110400</v>
      </c>
    </row>
    <row r="68" spans="2:9" ht="16.5" customHeight="1">
      <c r="B68" s="66">
        <v>14</v>
      </c>
      <c r="C68" s="87"/>
      <c r="D68" s="42">
        <v>40000</v>
      </c>
      <c r="E68" s="58">
        <f t="shared" si="2"/>
        <v>40000</v>
      </c>
      <c r="F68" s="38">
        <f t="shared" si="3"/>
        <v>8000</v>
      </c>
      <c r="G68" s="18">
        <f t="shared" si="4"/>
        <v>8000</v>
      </c>
      <c r="H68" s="40">
        <f t="shared" si="8"/>
        <v>48000</v>
      </c>
      <c r="I68" s="67">
        <f t="shared" si="6"/>
        <v>48000</v>
      </c>
    </row>
    <row r="69" spans="2:9" ht="16.5" customHeight="1">
      <c r="B69" s="66">
        <v>15</v>
      </c>
      <c r="C69" s="87"/>
      <c r="D69" s="42">
        <v>20000</v>
      </c>
      <c r="E69" s="58">
        <f t="shared" si="2"/>
        <v>20000</v>
      </c>
      <c r="F69" s="38">
        <f t="shared" si="3"/>
        <v>4000</v>
      </c>
      <c r="G69" s="18">
        <f t="shared" si="4"/>
        <v>4000</v>
      </c>
      <c r="H69" s="40">
        <f t="shared" si="8"/>
        <v>24000</v>
      </c>
      <c r="I69" s="67">
        <f t="shared" si="6"/>
        <v>24000</v>
      </c>
    </row>
    <row r="70" spans="2:9" ht="16.5" customHeight="1">
      <c r="B70" s="66">
        <v>16</v>
      </c>
      <c r="C70" s="87"/>
      <c r="D70" s="42">
        <v>6800</v>
      </c>
      <c r="E70" s="58">
        <f t="shared" si="2"/>
        <v>6800</v>
      </c>
      <c r="F70" s="38">
        <f t="shared" si="3"/>
        <v>1360</v>
      </c>
      <c r="G70" s="18">
        <f t="shared" si="4"/>
        <v>1360</v>
      </c>
      <c r="H70" s="40">
        <f t="shared" si="8"/>
        <v>8160</v>
      </c>
      <c r="I70" s="67">
        <f t="shared" si="6"/>
        <v>8160</v>
      </c>
    </row>
    <row r="71" spans="2:9" ht="16.5" customHeight="1" thickBot="1">
      <c r="B71" s="68">
        <v>17</v>
      </c>
      <c r="C71" s="88"/>
      <c r="D71" s="47">
        <v>260000</v>
      </c>
      <c r="E71" s="75">
        <f t="shared" si="2"/>
        <v>260000</v>
      </c>
      <c r="F71" s="76">
        <f t="shared" si="3"/>
        <v>52000</v>
      </c>
      <c r="G71" s="77">
        <f t="shared" si="4"/>
        <v>52000</v>
      </c>
      <c r="H71" s="78">
        <f t="shared" si="8"/>
        <v>312000</v>
      </c>
      <c r="I71" s="79">
        <f t="shared" si="6"/>
        <v>312000</v>
      </c>
    </row>
    <row r="72" spans="2:9" ht="25.5" customHeight="1">
      <c r="B72" s="149" t="s">
        <v>27</v>
      </c>
      <c r="C72" s="150"/>
      <c r="D72" s="151"/>
      <c r="E72" s="149" t="s">
        <v>74</v>
      </c>
      <c r="F72" s="150"/>
      <c r="G72" s="150"/>
      <c r="H72" s="150"/>
      <c r="I72" s="151"/>
    </row>
    <row r="73" spans="2:9" ht="21" customHeight="1">
      <c r="B73" s="146"/>
      <c r="C73" s="147"/>
      <c r="D73" s="148"/>
      <c r="E73" s="93"/>
      <c r="F73" s="152"/>
      <c r="G73" s="152"/>
      <c r="H73" s="152"/>
      <c r="I73" s="145"/>
    </row>
    <row r="74" spans="2:9" ht="28.5" customHeight="1">
      <c r="B74" s="137"/>
      <c r="C74" s="137"/>
      <c r="D74" s="137"/>
      <c r="E74" s="137"/>
      <c r="F74" s="137"/>
      <c r="G74" s="137"/>
      <c r="H74" s="137"/>
      <c r="I74" s="137"/>
    </row>
    <row r="75" spans="2:9" ht="28.5" customHeight="1">
      <c r="B75" s="114" t="s">
        <v>28</v>
      </c>
      <c r="C75" s="102"/>
      <c r="D75" s="102"/>
      <c r="E75" s="102"/>
      <c r="F75" s="102"/>
      <c r="G75" s="102"/>
      <c r="H75" s="102"/>
      <c r="I75" s="103"/>
    </row>
    <row r="76" spans="2:9" ht="35.25" customHeight="1">
      <c r="B76" s="121" t="s">
        <v>31</v>
      </c>
      <c r="C76" s="153" t="s">
        <v>30</v>
      </c>
      <c r="D76" s="113" t="s">
        <v>29</v>
      </c>
      <c r="E76" s="166"/>
      <c r="F76" s="166"/>
      <c r="G76" s="113"/>
      <c r="H76" s="113"/>
      <c r="I76" s="113"/>
    </row>
    <row r="77" spans="2:9" ht="94.5" customHeight="1">
      <c r="B77" s="121"/>
      <c r="C77" s="154"/>
      <c r="D77" s="26" t="s">
        <v>32</v>
      </c>
      <c r="E77" s="27" t="s">
        <v>33</v>
      </c>
      <c r="F77" s="27" t="s">
        <v>70</v>
      </c>
      <c r="G77" s="28" t="s">
        <v>35</v>
      </c>
      <c r="H77" s="29" t="s">
        <v>34</v>
      </c>
      <c r="I77" s="1" t="s">
        <v>36</v>
      </c>
    </row>
    <row r="78" spans="2:9" ht="19.5" customHeight="1">
      <c r="B78" s="155"/>
      <c r="C78" s="57"/>
      <c r="D78" s="20"/>
      <c r="E78" s="20"/>
      <c r="F78" s="20"/>
      <c r="G78" s="18"/>
      <c r="H78" s="19"/>
      <c r="I78" s="20"/>
    </row>
    <row r="79" spans="2:9" ht="15" customHeight="1">
      <c r="B79" s="156"/>
      <c r="C79" s="57"/>
      <c r="D79" s="20"/>
      <c r="E79" s="20"/>
      <c r="F79" s="20"/>
      <c r="G79" s="18"/>
      <c r="H79" s="19"/>
      <c r="I79" s="20"/>
    </row>
    <row r="80" spans="2:9" ht="29.25" customHeight="1">
      <c r="B80" s="110" t="s">
        <v>75</v>
      </c>
      <c r="C80" s="111"/>
      <c r="D80" s="111"/>
      <c r="E80" s="111"/>
      <c r="F80" s="111"/>
      <c r="G80" s="111"/>
      <c r="H80" s="111"/>
      <c r="I80" s="112"/>
    </row>
    <row r="81" spans="2:9" ht="23.25" customHeight="1">
      <c r="B81" s="163" t="s">
        <v>27</v>
      </c>
      <c r="C81" s="165"/>
      <c r="D81" s="163" t="s">
        <v>37</v>
      </c>
      <c r="E81" s="164"/>
      <c r="F81" s="164"/>
      <c r="G81" s="164"/>
      <c r="H81" s="164"/>
      <c r="I81" s="165"/>
    </row>
    <row r="82" spans="2:9" ht="22.5" customHeight="1">
      <c r="B82" s="134"/>
      <c r="C82" s="136"/>
      <c r="D82" s="101"/>
      <c r="E82" s="102"/>
      <c r="F82" s="102"/>
      <c r="G82" s="102"/>
      <c r="H82" s="102"/>
      <c r="I82" s="103"/>
    </row>
    <row r="83" spans="2:9" ht="21.75" customHeight="1">
      <c r="B83" s="126"/>
      <c r="C83" s="127"/>
      <c r="D83" s="127"/>
      <c r="E83" s="127"/>
      <c r="F83" s="127"/>
      <c r="G83" s="127"/>
      <c r="H83" s="127"/>
      <c r="I83" s="128"/>
    </row>
    <row r="84" spans="2:9" ht="26.25" customHeight="1">
      <c r="B84" s="134"/>
      <c r="C84" s="135"/>
      <c r="D84" s="135"/>
      <c r="E84" s="135"/>
      <c r="F84" s="135"/>
      <c r="G84" s="135"/>
      <c r="H84" s="135"/>
      <c r="I84" s="136"/>
    </row>
    <row r="85" spans="2:9" ht="21.75" customHeight="1">
      <c r="B85" s="190" t="s">
        <v>31</v>
      </c>
      <c r="C85" s="193" t="s">
        <v>38</v>
      </c>
      <c r="D85" s="101" t="s">
        <v>39</v>
      </c>
      <c r="E85" s="102"/>
      <c r="F85" s="102"/>
      <c r="G85" s="102"/>
      <c r="H85" s="102"/>
      <c r="I85" s="103"/>
    </row>
    <row r="86" spans="2:9" ht="21.75" customHeight="1">
      <c r="B86" s="191"/>
      <c r="C86" s="194"/>
      <c r="D86" s="190"/>
      <c r="E86" s="190" t="s">
        <v>40</v>
      </c>
      <c r="F86" s="190" t="s">
        <v>41</v>
      </c>
      <c r="G86" s="190" t="s">
        <v>42</v>
      </c>
      <c r="H86" s="93" t="s">
        <v>43</v>
      </c>
      <c r="I86" s="145"/>
    </row>
    <row r="87" spans="2:9" ht="21.75" customHeight="1">
      <c r="B87" s="191"/>
      <c r="C87" s="194"/>
      <c r="D87" s="191"/>
      <c r="E87" s="191"/>
      <c r="F87" s="191"/>
      <c r="G87" s="191"/>
      <c r="H87" s="101" t="s">
        <v>23</v>
      </c>
      <c r="I87" s="103"/>
    </row>
    <row r="88" spans="2:9" ht="27.75" customHeight="1">
      <c r="B88" s="192"/>
      <c r="C88" s="195"/>
      <c r="D88" s="192"/>
      <c r="E88" s="192"/>
      <c r="F88" s="192"/>
      <c r="G88" s="192"/>
      <c r="H88" s="21" t="s">
        <v>73</v>
      </c>
      <c r="I88" s="22" t="s">
        <v>26</v>
      </c>
    </row>
    <row r="89" spans="2:9" ht="13.5" customHeight="1">
      <c r="B89" s="30" t="s">
        <v>44</v>
      </c>
      <c r="C89" s="174" t="s">
        <v>87</v>
      </c>
      <c r="D89" s="190" t="s">
        <v>93</v>
      </c>
      <c r="E89" s="180">
        <v>41849</v>
      </c>
      <c r="F89" s="183" t="s">
        <v>79</v>
      </c>
      <c r="G89" s="183"/>
      <c r="H89" s="186" t="s">
        <v>86</v>
      </c>
      <c r="I89" s="187"/>
    </row>
    <row r="90" spans="2:9" ht="33.75" customHeight="1">
      <c r="B90" s="30">
        <v>1</v>
      </c>
      <c r="C90" s="175"/>
      <c r="D90" s="191"/>
      <c r="E90" s="181"/>
      <c r="F90" s="184"/>
      <c r="G90" s="184"/>
      <c r="H90" s="186">
        <v>1224600</v>
      </c>
      <c r="I90" s="187"/>
    </row>
    <row r="91" spans="2:9" ht="38.25" customHeight="1">
      <c r="B91" s="30" t="s">
        <v>45</v>
      </c>
      <c r="C91" s="176"/>
      <c r="D91" s="192"/>
      <c r="E91" s="182"/>
      <c r="F91" s="185"/>
      <c r="G91" s="185"/>
      <c r="H91" s="32" t="s">
        <v>46</v>
      </c>
      <c r="I91" s="33">
        <f>H90</f>
        <v>1224600</v>
      </c>
    </row>
    <row r="92" spans="2:9" ht="25.5" customHeight="1">
      <c r="B92" s="30" t="s">
        <v>44</v>
      </c>
      <c r="C92" s="174" t="s">
        <v>88</v>
      </c>
      <c r="D92" s="177" t="s">
        <v>93</v>
      </c>
      <c r="E92" s="180">
        <v>41849</v>
      </c>
      <c r="F92" s="183" t="s">
        <v>79</v>
      </c>
      <c r="G92" s="183"/>
      <c r="H92" s="186" t="s">
        <v>86</v>
      </c>
      <c r="I92" s="187"/>
    </row>
    <row r="93" spans="2:9" ht="25.5" customHeight="1">
      <c r="B93" s="30">
        <v>2</v>
      </c>
      <c r="C93" s="175"/>
      <c r="D93" s="178"/>
      <c r="E93" s="181"/>
      <c r="F93" s="184"/>
      <c r="G93" s="184"/>
      <c r="H93" s="186">
        <v>1672200</v>
      </c>
      <c r="I93" s="187"/>
    </row>
    <row r="94" spans="2:9" ht="25.5" customHeight="1">
      <c r="B94" s="30" t="s">
        <v>45</v>
      </c>
      <c r="C94" s="176"/>
      <c r="D94" s="179"/>
      <c r="E94" s="182"/>
      <c r="F94" s="185"/>
      <c r="G94" s="185"/>
      <c r="H94" s="32" t="s">
        <v>46</v>
      </c>
      <c r="I94" s="33">
        <f>H93</f>
        <v>1672200</v>
      </c>
    </row>
    <row r="95" spans="2:9" ht="12.75" customHeight="1">
      <c r="B95" s="113" t="s">
        <v>49</v>
      </c>
      <c r="C95" s="113"/>
      <c r="D95" s="113"/>
      <c r="E95" s="113"/>
      <c r="F95" s="113"/>
      <c r="G95" s="113"/>
      <c r="H95" s="113"/>
      <c r="I95" s="113"/>
    </row>
    <row r="96" spans="2:9" ht="45.75" customHeight="1">
      <c r="B96" s="13" t="s">
        <v>71</v>
      </c>
      <c r="C96" s="48" t="s">
        <v>38</v>
      </c>
      <c r="D96" s="93" t="s">
        <v>50</v>
      </c>
      <c r="E96" s="145"/>
      <c r="F96" s="93" t="s">
        <v>51</v>
      </c>
      <c r="G96" s="145"/>
      <c r="H96" s="31" t="s">
        <v>78</v>
      </c>
      <c r="I96" s="16" t="s">
        <v>52</v>
      </c>
    </row>
    <row r="97" spans="2:9" ht="45.75" customHeight="1">
      <c r="B97" s="31">
        <v>1</v>
      </c>
      <c r="C97" s="48" t="s">
        <v>95</v>
      </c>
      <c r="D97" s="93" t="s">
        <v>97</v>
      </c>
      <c r="E97" s="145"/>
      <c r="F97" s="188" t="s">
        <v>98</v>
      </c>
      <c r="G97" s="189"/>
      <c r="H97" s="31">
        <v>1000825</v>
      </c>
      <c r="I97" s="44" t="s">
        <v>102</v>
      </c>
    </row>
    <row r="98" spans="2:9" ht="42" customHeight="1">
      <c r="B98" s="23">
        <v>2</v>
      </c>
      <c r="C98" s="48" t="s">
        <v>96</v>
      </c>
      <c r="D98" s="93" t="s">
        <v>99</v>
      </c>
      <c r="E98" s="145"/>
      <c r="F98" s="162" t="s">
        <v>100</v>
      </c>
      <c r="G98" s="103"/>
      <c r="H98" s="45">
        <v>2593931</v>
      </c>
      <c r="I98" s="43" t="s">
        <v>101</v>
      </c>
    </row>
    <row r="99" spans="2:9" ht="12" customHeight="1">
      <c r="B99" s="126"/>
      <c r="C99" s="127"/>
      <c r="D99" s="127"/>
      <c r="E99" s="127"/>
      <c r="F99" s="127"/>
      <c r="G99" s="127"/>
      <c r="H99" s="127"/>
      <c r="I99" s="128"/>
    </row>
    <row r="100" spans="2:9" ht="25.5" customHeight="1">
      <c r="B100" s="101" t="s">
        <v>27</v>
      </c>
      <c r="C100" s="102"/>
      <c r="D100" s="103"/>
      <c r="E100" s="104" t="s">
        <v>94</v>
      </c>
      <c r="F100" s="105"/>
      <c r="G100" s="105"/>
      <c r="H100" s="105"/>
      <c r="I100" s="106"/>
    </row>
    <row r="101" spans="2:9" ht="15" customHeight="1">
      <c r="B101" s="170" t="s">
        <v>17</v>
      </c>
      <c r="C101" s="171"/>
      <c r="D101" s="172"/>
      <c r="E101" s="170" t="s">
        <v>17</v>
      </c>
      <c r="F101" s="171"/>
      <c r="G101" s="171"/>
      <c r="H101" s="171"/>
      <c r="I101" s="172"/>
    </row>
    <row r="102" spans="2:9" ht="10.5" customHeight="1">
      <c r="B102" s="107"/>
      <c r="C102" s="108"/>
      <c r="D102" s="108"/>
      <c r="E102" s="108"/>
      <c r="F102" s="108"/>
      <c r="G102" s="108"/>
      <c r="H102" s="108"/>
      <c r="I102" s="109"/>
    </row>
    <row r="103" spans="2:9" ht="42" customHeight="1">
      <c r="B103" s="104" t="s">
        <v>53</v>
      </c>
      <c r="C103" s="105"/>
      <c r="D103" s="105"/>
      <c r="E103" s="173"/>
      <c r="F103" s="173"/>
      <c r="G103" s="173"/>
      <c r="H103" s="173"/>
      <c r="I103" s="173"/>
    </row>
    <row r="104" spans="2:9" ht="11.25" customHeight="1">
      <c r="B104" s="167"/>
      <c r="C104" s="168"/>
      <c r="D104" s="168"/>
      <c r="E104" s="168"/>
      <c r="F104" s="168"/>
      <c r="G104" s="168"/>
      <c r="H104" s="168"/>
      <c r="I104" s="169"/>
    </row>
    <row r="105" spans="2:9" ht="50.25" customHeight="1">
      <c r="B105" s="104" t="s">
        <v>54</v>
      </c>
      <c r="C105" s="105"/>
      <c r="D105" s="106"/>
      <c r="E105" s="10"/>
      <c r="F105" s="10"/>
      <c r="G105" s="10"/>
      <c r="H105" s="10"/>
      <c r="I105" s="10"/>
    </row>
    <row r="106" spans="2:9" ht="12.75" customHeight="1">
      <c r="B106" s="167"/>
      <c r="C106" s="168"/>
      <c r="D106" s="168"/>
      <c r="E106" s="168"/>
      <c r="F106" s="168"/>
      <c r="G106" s="168"/>
      <c r="H106" s="168"/>
      <c r="I106" s="169"/>
    </row>
    <row r="107" spans="2:9" ht="28.5" customHeight="1">
      <c r="B107" s="104" t="s">
        <v>55</v>
      </c>
      <c r="C107" s="105"/>
      <c r="D107" s="106"/>
      <c r="E107" s="10"/>
      <c r="F107" s="10"/>
      <c r="G107" s="10"/>
      <c r="H107" s="10"/>
      <c r="I107" s="10"/>
    </row>
    <row r="108" spans="2:9" ht="15.75" customHeight="1">
      <c r="B108" s="167"/>
      <c r="C108" s="168"/>
      <c r="D108" s="168"/>
      <c r="E108" s="168"/>
      <c r="F108" s="168"/>
      <c r="G108" s="168"/>
      <c r="H108" s="168"/>
      <c r="I108" s="169"/>
    </row>
    <row r="109" spans="2:9" ht="15.75" customHeight="1">
      <c r="B109" s="104" t="s">
        <v>56</v>
      </c>
      <c r="C109" s="105"/>
      <c r="D109" s="106"/>
      <c r="E109" s="10"/>
      <c r="F109" s="10"/>
      <c r="G109" s="10"/>
      <c r="H109" s="10"/>
      <c r="I109" s="10"/>
    </row>
    <row r="110" spans="2:9" ht="39.75" customHeight="1">
      <c r="B110" s="126"/>
      <c r="C110" s="127"/>
      <c r="D110" s="127"/>
      <c r="E110" s="127"/>
      <c r="F110" s="127"/>
      <c r="G110" s="127"/>
      <c r="H110" s="127"/>
      <c r="I110" s="128"/>
    </row>
    <row r="111" spans="2:9" ht="15" customHeight="1">
      <c r="B111" s="101" t="s">
        <v>57</v>
      </c>
      <c r="C111" s="102"/>
      <c r="D111" s="102"/>
      <c r="E111" s="102"/>
      <c r="F111" s="102"/>
      <c r="G111" s="102"/>
      <c r="H111" s="102"/>
      <c r="I111" s="103"/>
    </row>
    <row r="112" spans="2:9" ht="19.5" customHeight="1">
      <c r="B112" s="101" t="s">
        <v>58</v>
      </c>
      <c r="C112" s="102"/>
      <c r="D112" s="103"/>
      <c r="E112" s="101" t="s">
        <v>59</v>
      </c>
      <c r="F112" s="102"/>
      <c r="G112" s="103"/>
      <c r="H112" s="101" t="s">
        <v>60</v>
      </c>
      <c r="I112" s="103"/>
    </row>
    <row r="113" spans="2:9" ht="19.5" customHeight="1">
      <c r="B113" s="101" t="s">
        <v>77</v>
      </c>
      <c r="C113" s="102"/>
      <c r="D113" s="103"/>
      <c r="E113" s="101" t="s">
        <v>81</v>
      </c>
      <c r="F113" s="102"/>
      <c r="G113" s="103"/>
      <c r="H113" s="162" t="s">
        <v>82</v>
      </c>
      <c r="I113" s="103"/>
    </row>
    <row r="114" spans="2:9" ht="19.5" customHeight="1">
      <c r="B114" s="114" t="s">
        <v>76</v>
      </c>
      <c r="C114" s="115"/>
      <c r="D114" s="129"/>
    </row>
    <row r="115" spans="2:9" ht="19.5" customHeight="1">
      <c r="B115" s="130"/>
      <c r="C115" s="131"/>
      <c r="D115" s="132"/>
    </row>
    <row r="116" spans="2:9" ht="18" customHeight="1">
      <c r="B116" s="159"/>
      <c r="C116" s="160"/>
      <c r="D116" s="161"/>
    </row>
    <row r="117" spans="2:9" ht="18" customHeight="1">
      <c r="B117" s="157" t="s">
        <v>67</v>
      </c>
      <c r="C117" s="157"/>
      <c r="D117" s="157"/>
      <c r="E117" s="157"/>
      <c r="F117" s="157"/>
      <c r="G117" s="157"/>
      <c r="H117" s="157"/>
      <c r="I117" s="157"/>
    </row>
    <row r="118" spans="2:9" ht="18" customHeight="1">
      <c r="B118" s="157" t="s">
        <v>68</v>
      </c>
      <c r="C118" s="157"/>
      <c r="D118" s="157"/>
      <c r="E118" s="157"/>
      <c r="F118" s="157"/>
      <c r="G118" s="157"/>
      <c r="H118" s="157"/>
      <c r="I118" s="157"/>
    </row>
    <row r="119" spans="2:9" ht="18" customHeight="1">
      <c r="B119" s="157" t="s">
        <v>62</v>
      </c>
      <c r="C119" s="157"/>
      <c r="D119" s="157"/>
      <c r="E119" s="157"/>
      <c r="F119" s="157"/>
      <c r="G119" s="157"/>
      <c r="H119" s="157"/>
      <c r="I119" s="157"/>
    </row>
    <row r="120" spans="2:9" ht="18" customHeight="1">
      <c r="B120" s="157" t="s">
        <v>63</v>
      </c>
      <c r="C120" s="157"/>
      <c r="D120" s="157"/>
      <c r="E120" s="157"/>
      <c r="F120" s="157"/>
      <c r="G120" s="157"/>
      <c r="H120" s="157"/>
      <c r="I120" s="157"/>
    </row>
    <row r="121" spans="2:9" ht="18" customHeight="1">
      <c r="B121" s="157" t="s">
        <v>64</v>
      </c>
      <c r="C121" s="157"/>
      <c r="D121" s="157"/>
      <c r="E121" s="157"/>
      <c r="F121" s="157"/>
      <c r="G121" s="157"/>
      <c r="H121" s="157"/>
      <c r="I121" s="157"/>
    </row>
    <row r="122" spans="2:9" ht="18" customHeight="1">
      <c r="B122" s="157" t="s">
        <v>65</v>
      </c>
      <c r="C122" s="157"/>
      <c r="D122" s="157"/>
      <c r="E122" s="157"/>
      <c r="F122" s="157"/>
      <c r="G122" s="157"/>
      <c r="H122" s="157"/>
      <c r="I122" s="157"/>
    </row>
    <row r="123" spans="2:9" ht="18" customHeight="1">
      <c r="B123" s="157" t="s">
        <v>69</v>
      </c>
      <c r="C123" s="157"/>
      <c r="D123" s="157"/>
      <c r="E123" s="157"/>
      <c r="F123" s="157"/>
      <c r="G123" s="157"/>
      <c r="H123" s="157"/>
      <c r="I123" s="157"/>
    </row>
    <row r="124" spans="2:9" ht="18" customHeight="1">
      <c r="B124" s="157" t="s">
        <v>66</v>
      </c>
      <c r="C124" s="157"/>
      <c r="D124" s="157"/>
      <c r="E124" s="157"/>
      <c r="F124" s="157"/>
      <c r="G124" s="157"/>
      <c r="H124" s="157"/>
      <c r="I124" s="157"/>
    </row>
    <row r="125" spans="2:9" ht="18" customHeight="1">
      <c r="B125" s="158"/>
      <c r="C125" s="158"/>
      <c r="D125" s="158"/>
      <c r="E125" s="158"/>
      <c r="F125" s="158"/>
      <c r="G125" s="158"/>
      <c r="H125" s="158"/>
      <c r="I125" s="158"/>
    </row>
    <row r="126" spans="2:9" ht="18" customHeight="1"/>
    <row r="127" spans="2:9" ht="18" customHeight="1"/>
    <row r="128" spans="2:9" ht="18" customHeight="1"/>
    <row r="129" spans="2:9" ht="18" customHeight="1"/>
    <row r="130" spans="2:9" ht="19.5" customHeight="1"/>
    <row r="131" spans="2:9" ht="45" customHeight="1"/>
    <row r="132" spans="2:9" ht="36" customHeight="1"/>
    <row r="133" spans="2:9" s="9" customFormat="1" ht="38.25" customHeight="1">
      <c r="B133" s="2"/>
      <c r="C133" s="56"/>
      <c r="D133" s="2"/>
      <c r="E133" s="2"/>
      <c r="F133" s="2"/>
      <c r="G133" s="2"/>
      <c r="H133" s="2"/>
      <c r="I133" s="2"/>
    </row>
    <row r="134" spans="2:9" s="9" customFormat="1" ht="38.25" customHeight="1">
      <c r="B134" s="2"/>
      <c r="C134" s="56"/>
      <c r="D134" s="2"/>
      <c r="E134" s="2"/>
      <c r="F134" s="2"/>
      <c r="G134" s="2"/>
      <c r="H134" s="2"/>
      <c r="I134" s="2"/>
    </row>
    <row r="135" spans="2:9" s="9" customFormat="1" ht="38.25" customHeight="1">
      <c r="B135" s="2"/>
      <c r="C135" s="56"/>
      <c r="D135" s="2"/>
      <c r="E135" s="2"/>
      <c r="F135" s="2"/>
      <c r="G135" s="2"/>
      <c r="H135" s="2"/>
      <c r="I135" s="2"/>
    </row>
    <row r="136" spans="2:9" s="9" customFormat="1" ht="38.25" customHeight="1">
      <c r="B136" s="2"/>
      <c r="C136" s="56"/>
      <c r="D136" s="2"/>
      <c r="E136" s="2"/>
      <c r="F136" s="2"/>
      <c r="G136" s="2"/>
      <c r="H136" s="2"/>
      <c r="I136" s="2"/>
    </row>
    <row r="137" spans="2:9" s="9" customFormat="1" ht="38.25" customHeight="1">
      <c r="B137" s="2"/>
      <c r="C137" s="56"/>
      <c r="D137" s="2"/>
      <c r="E137" s="2"/>
      <c r="F137" s="2"/>
      <c r="G137" s="2"/>
      <c r="H137" s="2"/>
      <c r="I137" s="2"/>
    </row>
    <row r="138" spans="2:9" ht="17.25" customHeight="1"/>
    <row r="139" spans="2:9" ht="29.25" customHeight="1"/>
    <row r="140" spans="2:9" ht="13.5" customHeight="1"/>
    <row r="141" spans="2:9" ht="13.5" customHeight="1"/>
    <row r="142" spans="2:9" ht="40.5" customHeight="1"/>
    <row r="144" spans="2:9" ht="53.25" customHeight="1"/>
    <row r="146" ht="33.75" customHeight="1"/>
    <row r="148" ht="13.5" customHeight="1"/>
    <row r="150" ht="12" customHeight="1"/>
    <row r="151" ht="11.25" customHeight="1"/>
    <row r="152" ht="11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8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</sheetData>
  <mergeCells count="125">
    <mergeCell ref="B85:B88"/>
    <mergeCell ref="C85:C88"/>
    <mergeCell ref="D85:I85"/>
    <mergeCell ref="H90:I90"/>
    <mergeCell ref="H89:I89"/>
    <mergeCell ref="G89:G91"/>
    <mergeCell ref="F89:F91"/>
    <mergeCell ref="E89:E91"/>
    <mergeCell ref="D89:D91"/>
    <mergeCell ref="D86:D88"/>
    <mergeCell ref="E86:E88"/>
    <mergeCell ref="F86:F88"/>
    <mergeCell ref="G86:G88"/>
    <mergeCell ref="C89:C91"/>
    <mergeCell ref="D98:E98"/>
    <mergeCell ref="F98:G98"/>
    <mergeCell ref="F96:G96"/>
    <mergeCell ref="B95:I95"/>
    <mergeCell ref="C92:C94"/>
    <mergeCell ref="D92:D94"/>
    <mergeCell ref="E92:E94"/>
    <mergeCell ref="F92:F94"/>
    <mergeCell ref="G92:G94"/>
    <mergeCell ref="H93:I93"/>
    <mergeCell ref="H92:I92"/>
    <mergeCell ref="D97:E97"/>
    <mergeCell ref="F97:G97"/>
    <mergeCell ref="D81:I81"/>
    <mergeCell ref="D82:I82"/>
    <mergeCell ref="D96:E96"/>
    <mergeCell ref="D76:I76"/>
    <mergeCell ref="B80:I80"/>
    <mergeCell ref="B81:C81"/>
    <mergeCell ref="B72:D72"/>
    <mergeCell ref="B119:I119"/>
    <mergeCell ref="B120:I120"/>
    <mergeCell ref="B105:D105"/>
    <mergeCell ref="B106:I106"/>
    <mergeCell ref="B107:D107"/>
    <mergeCell ref="B108:I108"/>
    <mergeCell ref="B109:D109"/>
    <mergeCell ref="B110:I110"/>
    <mergeCell ref="B111:I111"/>
    <mergeCell ref="B102:I102"/>
    <mergeCell ref="B104:I104"/>
    <mergeCell ref="E100:I100"/>
    <mergeCell ref="B100:D100"/>
    <mergeCell ref="E101:I101"/>
    <mergeCell ref="B101:D101"/>
    <mergeCell ref="B103:D103"/>
    <mergeCell ref="E103:I103"/>
    <mergeCell ref="B121:I121"/>
    <mergeCell ref="B122:I122"/>
    <mergeCell ref="B123:I123"/>
    <mergeCell ref="B124:I124"/>
    <mergeCell ref="B125:I125"/>
    <mergeCell ref="B116:D116"/>
    <mergeCell ref="B113:D113"/>
    <mergeCell ref="E112:G112"/>
    <mergeCell ref="E113:G113"/>
    <mergeCell ref="H112:I112"/>
    <mergeCell ref="H113:I113"/>
    <mergeCell ref="B114:D115"/>
    <mergeCell ref="B117:I117"/>
    <mergeCell ref="B118:I118"/>
    <mergeCell ref="B112:D112"/>
    <mergeCell ref="B99:I99"/>
    <mergeCell ref="B44:F46"/>
    <mergeCell ref="B47:F47"/>
    <mergeCell ref="B48:I48"/>
    <mergeCell ref="B83:I83"/>
    <mergeCell ref="B84:I84"/>
    <mergeCell ref="B49:B52"/>
    <mergeCell ref="C49:C52"/>
    <mergeCell ref="D49:I49"/>
    <mergeCell ref="D50:I50"/>
    <mergeCell ref="D51:E51"/>
    <mergeCell ref="F51:G51"/>
    <mergeCell ref="H51:I51"/>
    <mergeCell ref="H86:I86"/>
    <mergeCell ref="H87:I87"/>
    <mergeCell ref="B73:D73"/>
    <mergeCell ref="E72:I72"/>
    <mergeCell ref="E73:I73"/>
    <mergeCell ref="B75:I75"/>
    <mergeCell ref="B76:B77"/>
    <mergeCell ref="C76:C77"/>
    <mergeCell ref="B74:I74"/>
    <mergeCell ref="B78:B79"/>
    <mergeCell ref="B82:C82"/>
    <mergeCell ref="B41:F41"/>
    <mergeCell ref="B42:F43"/>
    <mergeCell ref="G41:I41"/>
    <mergeCell ref="H42:I42"/>
    <mergeCell ref="H43:I43"/>
    <mergeCell ref="B37:C37"/>
    <mergeCell ref="B38:C38"/>
    <mergeCell ref="B39:C39"/>
    <mergeCell ref="D37:E37"/>
    <mergeCell ref="D38:E38"/>
    <mergeCell ref="D39:E39"/>
    <mergeCell ref="C53:C63"/>
    <mergeCell ref="C64:C71"/>
    <mergeCell ref="A1:I1"/>
    <mergeCell ref="A3:I3"/>
    <mergeCell ref="A6:I6"/>
    <mergeCell ref="A7:I7"/>
    <mergeCell ref="I10:I13"/>
    <mergeCell ref="B9:I9"/>
    <mergeCell ref="E10:F10"/>
    <mergeCell ref="G10:H10"/>
    <mergeCell ref="G11:H11"/>
    <mergeCell ref="G12:G13"/>
    <mergeCell ref="H12:H13"/>
    <mergeCell ref="C10:C13"/>
    <mergeCell ref="D10:D13"/>
    <mergeCell ref="E11:E13"/>
    <mergeCell ref="F11:F13"/>
    <mergeCell ref="B10:B13"/>
    <mergeCell ref="B33:I33"/>
    <mergeCell ref="B34:F34"/>
    <mergeCell ref="G34:I34"/>
    <mergeCell ref="B35:I35"/>
    <mergeCell ref="B36:I36"/>
    <mergeCell ref="B40:I40"/>
  </mergeCells>
  <hyperlinks>
    <hyperlink ref="H113" r:id="rId1"/>
    <hyperlink ref="F97" r:id="rId2"/>
    <hyperlink ref="F98" r:id="rId3"/>
  </hyperlinks>
  <pageMargins left="0.32" right="7.0000000000000007E-2" top="0.16" bottom="0.2" header="0.36" footer="0.2"/>
  <pageSetup scale="95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2014-07-30T11:20:01Z</dcterms:modified>
</cp:coreProperties>
</file>